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17_治験センター\022_治験契約書・治験費算定基準\"/>
    </mc:Choice>
  </mc:AlternateContent>
  <bookViews>
    <workbookView xWindow="0" yWindow="0" windowWidth="20490" windowHeight="7770"/>
  </bookViews>
  <sheets>
    <sheet name="受託研究費用算定表" sheetId="1" r:id="rId1"/>
    <sheet name="受託研究費用算定表 (記載例)" sheetId="7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G23" i="1"/>
  <c r="G22" i="1"/>
  <c r="G33" i="1"/>
  <c r="G32" i="1"/>
  <c r="G34" i="7"/>
  <c r="G33" i="7"/>
  <c r="G32" i="7"/>
  <c r="G31" i="7"/>
  <c r="D31" i="7"/>
  <c r="G30" i="7"/>
  <c r="G29" i="7"/>
  <c r="G28" i="7"/>
  <c r="D28" i="7"/>
  <c r="G27" i="7"/>
  <c r="G35" i="7" s="1"/>
  <c r="G21" i="7"/>
  <c r="G20" i="7"/>
  <c r="G19" i="7"/>
  <c r="G18" i="7"/>
  <c r="G17" i="7"/>
  <c r="D17" i="7"/>
  <c r="G16" i="7"/>
  <c r="G22" i="7" l="1"/>
  <c r="G23" i="7" s="1"/>
  <c r="G13" i="7" s="1"/>
  <c r="H39" i="7" s="1"/>
  <c r="H40" i="7" s="1"/>
  <c r="G25" i="7"/>
  <c r="G36" i="7"/>
  <c r="D17" i="1"/>
  <c r="G21" i="1"/>
  <c r="D31" i="1"/>
  <c r="G31" i="1"/>
  <c r="D28" i="1"/>
  <c r="G28" i="1"/>
  <c r="G17" i="1"/>
  <c r="H41" i="7" l="1"/>
  <c r="G34" i="1" l="1"/>
  <c r="G30" i="1"/>
  <c r="G29" i="1"/>
  <c r="G16" i="1"/>
  <c r="G35" i="1" l="1"/>
  <c r="G36" i="1" s="1"/>
  <c r="G20" i="1" l="1"/>
  <c r="G19" i="1"/>
  <c r="G18" i="1"/>
  <c r="G13" i="1" l="1"/>
  <c r="G25" i="1"/>
  <c r="H39" i="1" l="1"/>
  <c r="H40" i="1" s="1"/>
  <c r="H41" i="1" l="1"/>
</calcChain>
</file>

<file path=xl/comments1.xml><?xml version="1.0" encoding="utf-8"?>
<comments xmlns="http://schemas.openxmlformats.org/spreadsheetml/2006/main">
  <authors>
    <author>市立函館CRC館脇</author>
    <author>市立函館</author>
  </authors>
  <commentList>
    <comment ref="B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市立函館：</t>
        </r>
        <r>
          <rPr>
            <sz val="9"/>
            <color indexed="81"/>
            <rFont val="ＭＳ Ｐゴシック"/>
            <family val="3"/>
            <charset val="128"/>
          </rPr>
          <t>各項目を入力してください。</t>
        </r>
      </text>
    </comment>
    <comment ref="B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市立函館</t>
        </r>
        <r>
          <rPr>
            <sz val="9"/>
            <color indexed="81"/>
            <rFont val="ＭＳ Ｐゴシック"/>
            <family val="3"/>
            <charset val="128"/>
          </rPr>
          <t>:算定期間について
契約締結の際は、概算を算定のため治験期間を記載してください。
契約締結後は</t>
        </r>
        <r>
          <rPr>
            <u/>
            <sz val="9"/>
            <color indexed="81"/>
            <rFont val="ＭＳ Ｐゴシック"/>
            <family val="3"/>
            <charset val="128"/>
          </rPr>
          <t>年度毎</t>
        </r>
        <r>
          <rPr>
            <sz val="9"/>
            <color indexed="81"/>
            <rFont val="ＭＳ Ｐゴシック"/>
            <family val="3"/>
            <charset val="128"/>
          </rPr>
          <t>で請求となります。請求の際は該当年度を記載してください。</t>
        </r>
      </text>
    </comment>
    <comment ref="G1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市立函館:</t>
        </r>
        <r>
          <rPr>
            <sz val="9"/>
            <color indexed="81"/>
            <rFont val="ＭＳ Ｐゴシック"/>
            <family val="3"/>
            <charset val="128"/>
          </rPr>
          <t xml:space="preserve">
各黄色枠に該当金額を入力してください。
SMOフルサポート等で不要な項目がある場合は、斜線・グレー表示等で入力してください。</t>
        </r>
      </text>
    </comment>
  </commentList>
</comments>
</file>

<file path=xl/sharedStrings.xml><?xml version="1.0" encoding="utf-8"?>
<sst xmlns="http://schemas.openxmlformats.org/spreadsheetml/2006/main" count="175" uniqueCount="72">
  <si>
    <t>項目</t>
    <rPh sb="0" eb="2">
      <t>コウモク</t>
    </rPh>
    <phoneticPr fontId="1"/>
  </si>
  <si>
    <t>単価（円）</t>
    <rPh sb="0" eb="2">
      <t>タンカ</t>
    </rPh>
    <rPh sb="3" eb="4">
      <t>エン</t>
    </rPh>
    <phoneticPr fontId="1"/>
  </si>
  <si>
    <t>数量／単位</t>
    <rPh sb="0" eb="2">
      <t>スウリョウ</t>
    </rPh>
    <rPh sb="3" eb="5">
      <t>タンイ</t>
    </rPh>
    <phoneticPr fontId="1"/>
  </si>
  <si>
    <t>総額（円）</t>
    <rPh sb="0" eb="2">
      <t>ソウガク</t>
    </rPh>
    <rPh sb="3" eb="4">
      <t>エン</t>
    </rPh>
    <phoneticPr fontId="1"/>
  </si>
  <si>
    <t>備考</t>
    <rPh sb="0" eb="2">
      <t>ビコウ</t>
    </rPh>
    <phoneticPr fontId="1"/>
  </si>
  <si>
    <t>①</t>
    <phoneticPr fontId="1"/>
  </si>
  <si>
    <t>症例</t>
    <rPh sb="0" eb="2">
      <t>ショウレイ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</si>
  <si>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</si>
  <si>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</si>
  <si>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</si>
  <si>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</si>
  <si>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治験薬（機器）管理経費</t>
    <rPh sb="0" eb="2">
      <t>チケン</t>
    </rPh>
    <rPh sb="2" eb="3">
      <t>ヤク</t>
    </rPh>
    <rPh sb="4" eb="6">
      <t>キキ</t>
    </rPh>
    <rPh sb="7" eb="9">
      <t>カンリ</t>
    </rPh>
    <rPh sb="9" eb="11">
      <t>ケイヒ</t>
    </rPh>
    <phoneticPr fontId="1"/>
  </si>
  <si>
    <t>⑥</t>
    <phoneticPr fontId="1"/>
  </si>
  <si>
    <t>50,000円／月</t>
    <rPh sb="6" eb="7">
      <t>エン</t>
    </rPh>
    <rPh sb="8" eb="9">
      <t>ツキ</t>
    </rPh>
    <phoneticPr fontId="1"/>
  </si>
  <si>
    <t>管理的経費</t>
    <rPh sb="0" eb="3">
      <t>カンリテキ</t>
    </rPh>
    <rPh sb="3" eb="5">
      <t>ケイヒ</t>
    </rPh>
    <phoneticPr fontId="1"/>
  </si>
  <si>
    <t>間接経費</t>
    <rPh sb="0" eb="2">
      <t>カンセツ</t>
    </rPh>
    <rPh sb="2" eb="4">
      <t>ケイヒ</t>
    </rPh>
    <phoneticPr fontId="1"/>
  </si>
  <si>
    <t>治験研究経費</t>
    <rPh sb="0" eb="2">
      <t>チケン</t>
    </rPh>
    <rPh sb="2" eb="4">
      <t>ケンキュウ</t>
    </rPh>
    <rPh sb="4" eb="6">
      <t>ケイヒ</t>
    </rPh>
    <phoneticPr fontId="1"/>
  </si>
  <si>
    <t>治験研究経費（症例追加）</t>
    <rPh sb="0" eb="2">
      <t>チケン</t>
    </rPh>
    <rPh sb="2" eb="4">
      <t>ケンキュウ</t>
    </rPh>
    <rPh sb="4" eb="6">
      <t>ケイヒ</t>
    </rPh>
    <rPh sb="7" eb="9">
      <t>ショウレイ</t>
    </rPh>
    <rPh sb="9" eb="11">
      <t>ツイカ</t>
    </rPh>
    <phoneticPr fontId="1"/>
  </si>
  <si>
    <t>脱落症例費</t>
    <rPh sb="0" eb="2">
      <t>ダツラク</t>
    </rPh>
    <rPh sb="2" eb="4">
      <t>ショウレイ</t>
    </rPh>
    <rPh sb="4" eb="5">
      <t>ヒ</t>
    </rPh>
    <phoneticPr fontId="1"/>
  </si>
  <si>
    <t>50,000円／例</t>
    <rPh sb="6" eb="7">
      <t>エン</t>
    </rPh>
    <rPh sb="8" eb="9">
      <t>レイ</t>
    </rPh>
    <phoneticPr fontId="1"/>
  </si>
  <si>
    <t>①～③の合計額×20％に相当する額</t>
    <rPh sb="4" eb="6">
      <t>ゴウケイ</t>
    </rPh>
    <rPh sb="6" eb="7">
      <t>ガク</t>
    </rPh>
    <rPh sb="12" eb="14">
      <t>ソウトウ</t>
    </rPh>
    <rPh sb="16" eb="17">
      <t>ガク</t>
    </rPh>
    <phoneticPr fontId="1"/>
  </si>
  <si>
    <t>①～④の合計額×30％に相当する額</t>
    <rPh sb="4" eb="6">
      <t>ゴウケイ</t>
    </rPh>
    <rPh sb="6" eb="7">
      <t>ガク</t>
    </rPh>
    <rPh sb="12" eb="14">
      <t>ソウトウ</t>
    </rPh>
    <rPh sb="16" eb="17">
      <t>ガク</t>
    </rPh>
    <phoneticPr fontId="1"/>
  </si>
  <si>
    <t>回</t>
    <rPh sb="0" eb="1">
      <t>カイ</t>
    </rPh>
    <phoneticPr fontId="1"/>
  </si>
  <si>
    <t>①～④の合計額×20％に相当する額</t>
    <rPh sb="4" eb="6">
      <t>ゴウケイ</t>
    </rPh>
    <rPh sb="6" eb="7">
      <t>ガク</t>
    </rPh>
    <rPh sb="12" eb="14">
      <t>ソウトウ</t>
    </rPh>
    <rPh sb="16" eb="17">
      <t>ガク</t>
    </rPh>
    <phoneticPr fontId="1"/>
  </si>
  <si>
    <t>①～⑤の合計額×30％に相当する額</t>
    <rPh sb="4" eb="6">
      <t>ゴウケイ</t>
    </rPh>
    <rPh sb="6" eb="7">
      <t>ガク</t>
    </rPh>
    <rPh sb="12" eb="14">
      <t>ソウトウ</t>
    </rPh>
    <rPh sb="16" eb="17">
      <t>ガク</t>
    </rPh>
    <phoneticPr fontId="1"/>
  </si>
  <si>
    <t xml:space="preserve">開始時準備費用
</t>
    <rPh sb="0" eb="2">
      <t>カイシ</t>
    </rPh>
    <rPh sb="2" eb="3">
      <t>ジ</t>
    </rPh>
    <rPh sb="3" eb="5">
      <t>ジュンビ</t>
    </rPh>
    <rPh sb="5" eb="7">
      <t>ヒヨウ</t>
    </rPh>
    <phoneticPr fontId="1"/>
  </si>
  <si>
    <t>治験薬（機器）管理経費（症例追加）</t>
    <rPh sb="12" eb="14">
      <t>ショウレイ</t>
    </rPh>
    <rPh sb="14" eb="16">
      <t>ツイカ</t>
    </rPh>
    <phoneticPr fontId="1"/>
  </si>
  <si>
    <t>20％を加算した額とする</t>
    <phoneticPr fontId="1"/>
  </si>
  <si>
    <t>治験事務局経費用</t>
    <rPh sb="0" eb="2">
      <t>チケン</t>
    </rPh>
    <rPh sb="2" eb="5">
      <t>ジムキョク</t>
    </rPh>
    <rPh sb="5" eb="7">
      <t>ケイヒ</t>
    </rPh>
    <rPh sb="7" eb="8">
      <t>ヨウ</t>
    </rPh>
    <phoneticPr fontId="1"/>
  </si>
  <si>
    <t>月</t>
    <rPh sb="0" eb="1">
      <t>ツキ</t>
    </rPh>
    <phoneticPr fontId="1"/>
  </si>
  <si>
    <t>治験審査委員会に関する経費</t>
    <rPh sb="0" eb="7">
      <t>チケンシンサイインカイ</t>
    </rPh>
    <rPh sb="8" eb="9">
      <t>カン</t>
    </rPh>
    <rPh sb="11" eb="13">
      <t>ケイヒ</t>
    </rPh>
    <phoneticPr fontId="1"/>
  </si>
  <si>
    <t xml:space="preserve">2回目以降（終了報告のみの場合も含む。）
</t>
    <rPh sb="1" eb="3">
      <t>カイメ</t>
    </rPh>
    <rPh sb="3" eb="5">
      <t>イコウ</t>
    </rPh>
    <phoneticPr fontId="1"/>
  </si>
  <si>
    <t>迅速審査</t>
    <rPh sb="0" eb="4">
      <t>ジンソクシンサ</t>
    </rPh>
    <phoneticPr fontId="1"/>
  </si>
  <si>
    <t>初回審査</t>
    <rPh sb="0" eb="2">
      <t>ショカイ</t>
    </rPh>
    <rPh sb="2" eb="4">
      <t>シンサ</t>
    </rPh>
    <phoneticPr fontId="1"/>
  </si>
  <si>
    <t>20％を加算した額とする</t>
    <rPh sb="4" eb="6">
      <t>カサン</t>
    </rPh>
    <rPh sb="8" eb="9">
      <t>ガク</t>
    </rPh>
    <phoneticPr fontId="1"/>
  </si>
  <si>
    <t>③</t>
    <phoneticPr fontId="1"/>
  </si>
  <si>
    <t>治験コーディネーター費用</t>
    <phoneticPr fontId="1"/>
  </si>
  <si>
    <t>治験コーディネーター費用（症例追加）</t>
    <phoneticPr fontId="1"/>
  </si>
  <si>
    <t>研究経費ポイント×6,000円×実施例数</t>
    <rPh sb="0" eb="2">
      <t>ケンキュウ</t>
    </rPh>
    <rPh sb="2" eb="4">
      <t>ケイヒ</t>
    </rPh>
    <rPh sb="14" eb="15">
      <t>エン</t>
    </rPh>
    <rPh sb="16" eb="18">
      <t>ジッシ</t>
    </rPh>
    <rPh sb="18" eb="19">
      <t>レイ</t>
    </rPh>
    <rPh sb="19" eb="20">
      <t>スウ</t>
    </rPh>
    <phoneticPr fontId="1"/>
  </si>
  <si>
    <t>④</t>
    <phoneticPr fontId="1"/>
  </si>
  <si>
    <t>監査または実地調査対応費用</t>
    <phoneticPr fontId="1"/>
  </si>
  <si>
    <t>100,000円／回</t>
    <phoneticPr fontId="1"/>
  </si>
  <si>
    <t>規定外対応費用（SAE/AESI）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</si>
  <si>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</si>
  <si>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</si>
  <si>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</si>
  <si>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</si>
  <si>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50,000円／回</t>
    <phoneticPr fontId="1"/>
  </si>
  <si>
    <t>50,000円／月</t>
    <rPh sb="8" eb="9">
      <t>ツキ</t>
    </rPh>
    <phoneticPr fontId="1"/>
  </si>
  <si>
    <t>終了報告書提出以降の対応経費</t>
    <phoneticPr fontId="1"/>
  </si>
  <si>
    <t>回</t>
    <rPh sb="0" eb="1">
      <t>カイ</t>
    </rPh>
    <phoneticPr fontId="1"/>
  </si>
  <si>
    <t>月</t>
    <rPh sb="0" eb="1">
      <t>ツキ</t>
    </rPh>
    <phoneticPr fontId="1"/>
  </si>
  <si>
    <t>症例単位で算定する経費</t>
    <phoneticPr fontId="1"/>
  </si>
  <si>
    <t>治験依頼者名</t>
    <rPh sb="0" eb="5">
      <t>チケンイライシャ</t>
    </rPh>
    <rPh sb="5" eb="6">
      <t>メイ</t>
    </rPh>
    <phoneticPr fontId="1"/>
  </si>
  <si>
    <t>治験課題名</t>
    <phoneticPr fontId="1"/>
  </si>
  <si>
    <t>治験実施計画書番号</t>
    <rPh sb="0" eb="7">
      <t>チケンジッシケイカクショ</t>
    </rPh>
    <rPh sb="7" eb="9">
      <t>バンゴウ</t>
    </rPh>
    <phoneticPr fontId="1"/>
  </si>
  <si>
    <t>総額（税別）</t>
    <phoneticPr fontId="1"/>
  </si>
  <si>
    <t>消費税</t>
    <rPh sb="0" eb="3">
      <t>ショウヒゼイ</t>
    </rPh>
    <phoneticPr fontId="1"/>
  </si>
  <si>
    <t>請求金額</t>
    <rPh sb="0" eb="4">
      <t>セイキュウキンガク</t>
    </rPh>
    <phoneticPr fontId="1"/>
  </si>
  <si>
    <t>年　月　日～年　月　日</t>
    <rPh sb="0" eb="1">
      <t>ネン</t>
    </rPh>
    <rPh sb="2" eb="3">
      <t>ツキ</t>
    </rPh>
    <rPh sb="4" eb="5">
      <t>ニチ</t>
    </rPh>
    <rPh sb="6" eb="7">
      <t>ネン</t>
    </rPh>
    <rPh sb="8" eb="9">
      <t>ツキ</t>
    </rPh>
    <rPh sb="10" eb="11">
      <t>ニチ</t>
    </rPh>
    <phoneticPr fontId="1"/>
  </si>
  <si>
    <t>年　月　日</t>
    <rPh sb="0" eb="1">
      <t>ネン</t>
    </rPh>
    <rPh sb="2" eb="3">
      <t>ツキ</t>
    </rPh>
    <rPh sb="4" eb="5">
      <t>ニチ</t>
    </rPh>
    <phoneticPr fontId="1"/>
  </si>
  <si>
    <t>契約単位で算定する経費</t>
    <phoneticPr fontId="1"/>
  </si>
  <si>
    <t>2023年4月1日～2024年3月31日</t>
    <rPh sb="4" eb="5">
      <t>ネン</t>
    </rPh>
    <rPh sb="6" eb="7">
      <t>ツキ</t>
    </rPh>
    <rPh sb="8" eb="9">
      <t>ニチ</t>
    </rPh>
    <rPh sb="14" eb="15">
      <t>ネン</t>
    </rPh>
    <rPh sb="16" eb="17">
      <t>ツキ</t>
    </rPh>
    <rPh sb="19" eb="20">
      <t>ニチ</t>
    </rPh>
    <phoneticPr fontId="1"/>
  </si>
  <si>
    <t>250,000円</t>
    <phoneticPr fontId="1"/>
  </si>
  <si>
    <t>250,000円</t>
    <rPh sb="7" eb="8">
      <t>エン</t>
    </rPh>
    <phoneticPr fontId="1"/>
  </si>
  <si>
    <t>治験研究経費×15％×契約症例数</t>
    <rPh sb="11" eb="15">
      <t>ケイヤクショウレイ</t>
    </rPh>
    <rPh sb="15" eb="16">
      <t>スウ</t>
    </rPh>
    <phoneticPr fontId="1"/>
  </si>
  <si>
    <t>治験研究経費×15％×契約症例数</t>
    <phoneticPr fontId="1"/>
  </si>
  <si>
    <t>第1版 2024年2月1日</t>
    <phoneticPr fontId="1"/>
  </si>
  <si>
    <t>市立函館病院 受託研究費用算定表</t>
    <phoneticPr fontId="1"/>
  </si>
  <si>
    <t>算定期間</t>
    <phoneticPr fontId="1"/>
  </si>
  <si>
    <t>算定日</t>
    <rPh sb="0" eb="2">
      <t>サンテイ</t>
    </rPh>
    <rPh sb="2" eb="3">
      <t>ヒ</t>
    </rPh>
    <phoneticPr fontId="1"/>
  </si>
  <si>
    <t>算定期間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</si>
</sst>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&quot;¥&quot;#,##0_);[Red]\(&quot;¥&quot;#,##0\)"/>
    <numFmt numFmtId="178" formatCode="&quot;¥&quot;#,##0;[Red]&quot;¥&quot;#,##0"/>
    <numFmt numFmtId="179" formatCode="#,##0;[Red]#,##0"/>
    <numFmt numFmtId="180" formatCode="yyyy&quot;年&quot;m&quot;月&quot;d&quot;日&quot;;@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u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176" fontId="3" fillId="0" borderId="1" xfId="0" applyNumberFormat="1" applyFont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>
      <alignment vertical="center"/>
    </xf>
    <xf numFmtId="177" fontId="3" fillId="2" borderId="0" xfId="0" applyNumberFormat="1" applyFont="1" applyFill="1">
      <alignment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top"/>
    </xf>
    <xf numFmtId="176" fontId="0" fillId="0" borderId="1" xfId="0" applyNumberFormat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left" vertical="top"/>
    </xf>
    <xf numFmtId="177" fontId="3" fillId="2" borderId="0" xfId="0" applyNumberFormat="1" applyFont="1" applyFill="1" applyAlignment="1">
      <alignment horizontal="right" vertical="center"/>
    </xf>
    <xf numFmtId="0" fontId="0" fillId="0" borderId="2" xfId="0" applyBorder="1" applyAlignment="1">
      <alignment horizontal="left" vertical="top"/>
    </xf>
    <xf numFmtId="31" fontId="0" fillId="0" borderId="0" xfId="0" applyNumberFormat="1" applyAlignment="1">
      <alignment horizontal="right" vertical="center"/>
    </xf>
    <xf numFmtId="0" fontId="0" fillId="0" borderId="1" xfId="0" applyBorder="1" applyAlignment="1">
      <alignment horizontal="left" vertical="top" wrapText="1"/>
    </xf>
    <xf numFmtId="176" fontId="0" fillId="0" borderId="4" xfId="0" applyNumberFormat="1" applyBorder="1" applyAlignment="1">
      <alignment vertical="top"/>
    </xf>
    <xf numFmtId="176" fontId="0" fillId="0" borderId="4" xfId="0" applyNumberFormat="1" applyBorder="1" applyAlignment="1">
      <alignment horizontal="right" vertical="top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left" vertical="center"/>
    </xf>
    <xf numFmtId="178" fontId="3" fillId="0" borderId="1" xfId="0" applyNumberFormat="1" applyFont="1" applyBorder="1" applyAlignment="1">
      <alignment horizontal="right" vertical="center"/>
    </xf>
    <xf numFmtId="179" fontId="0" fillId="0" borderId="1" xfId="0" applyNumberFormat="1" applyBorder="1" applyAlignment="1">
      <alignment vertical="center"/>
    </xf>
    <xf numFmtId="179" fontId="6" fillId="4" borderId="1" xfId="0" applyNumberFormat="1" applyFont="1" applyFill="1" applyBorder="1" applyAlignment="1">
      <alignment vertical="center"/>
    </xf>
    <xf numFmtId="176" fontId="0" fillId="4" borderId="1" xfId="0" applyNumberFormat="1" applyFill="1" applyBorder="1" applyAlignment="1">
      <alignment vertical="top"/>
    </xf>
    <xf numFmtId="176" fontId="5" fillId="0" borderId="1" xfId="0" applyNumberFormat="1" applyFont="1" applyBorder="1" applyAlignment="1">
      <alignment horizontal="left" vertical="center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180" fontId="5" fillId="0" borderId="1" xfId="0" applyNumberFormat="1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1"/>
  <sheetViews>
    <sheetView tabSelected="1" zoomScaleNormal="100" workbookViewId="0">
      <selection activeCell="G20" sqref="G20"/>
    </sheetView>
  </sheetViews>
  <sheetFormatPr defaultRowHeight="13.5"/>
  <cols>
    <col min="2" max="2" width="3.625" style="1" customWidth="1"/>
    <col min="3" max="3" width="32.25" style="1" customWidth="1"/>
    <col min="4" max="4" width="13.125" style="3" customWidth="1"/>
    <col min="5" max="5" width="6.125" customWidth="1"/>
    <col min="6" max="6" width="6.375" customWidth="1"/>
    <col min="7" max="7" width="15.875" style="3" customWidth="1"/>
    <col min="8" max="8" width="45.625" customWidth="1"/>
  </cols>
  <sheetData>
    <row r="1" spans="2:8">
      <c r="H1" s="23" t="s">
        <v>67</v>
      </c>
    </row>
    <row r="2" spans="2:8" ht="21">
      <c r="B2" s="41" t="s">
        <v>68</v>
      </c>
      <c r="C2" s="41"/>
      <c r="D2" s="41"/>
      <c r="E2" s="41"/>
      <c r="F2" s="41"/>
      <c r="G2" s="41"/>
      <c r="H2" s="41"/>
    </row>
    <row r="5" spans="2:8" ht="14.25">
      <c r="B5" s="48" t="s">
        <v>53</v>
      </c>
      <c r="C5" s="48"/>
      <c r="D5" s="33"/>
      <c r="E5" s="33"/>
      <c r="F5" s="33"/>
      <c r="G5" s="33"/>
      <c r="H5" s="33"/>
    </row>
    <row r="6" spans="2:8" ht="14.25">
      <c r="B6" s="48" t="s">
        <v>54</v>
      </c>
      <c r="C6" s="48"/>
      <c r="D6" s="33"/>
      <c r="E6" s="33"/>
      <c r="F6" s="33"/>
      <c r="G6" s="33"/>
      <c r="H6" s="33"/>
    </row>
    <row r="7" spans="2:8" ht="14.25">
      <c r="B7" s="48" t="s">
        <v>55</v>
      </c>
      <c r="C7" s="48"/>
      <c r="D7" s="33"/>
      <c r="E7" s="33"/>
      <c r="F7" s="33"/>
      <c r="G7" s="33"/>
      <c r="H7" s="33"/>
    </row>
    <row r="8" spans="2:8" ht="14.25">
      <c r="B8" s="27"/>
      <c r="C8" s="27"/>
      <c r="D8" s="28"/>
      <c r="E8" s="27"/>
      <c r="F8" s="27"/>
      <c r="G8" s="28"/>
      <c r="H8" s="27"/>
    </row>
    <row r="9" spans="2:8" ht="14.25">
      <c r="B9" s="48" t="s">
        <v>69</v>
      </c>
      <c r="C9" s="48"/>
      <c r="D9" s="33" t="s">
        <v>59</v>
      </c>
      <c r="E9" s="33"/>
      <c r="F9" s="33"/>
      <c r="G9" s="33"/>
      <c r="H9" s="33"/>
    </row>
    <row r="10" spans="2:8" ht="14.25">
      <c r="B10" s="48" t="s">
        <v>70</v>
      </c>
      <c r="C10" s="48"/>
      <c r="D10" s="36" t="s">
        <v>60</v>
      </c>
      <c r="E10" s="36"/>
      <c r="F10" s="36"/>
      <c r="G10" s="36"/>
      <c r="H10" s="36"/>
    </row>
    <row r="12" spans="2:8">
      <c r="B12" s="4"/>
      <c r="C12" s="4"/>
      <c r="H12" s="2"/>
    </row>
    <row r="13" spans="2:8">
      <c r="B13" s="49" t="s">
        <v>61</v>
      </c>
      <c r="C13" s="49"/>
      <c r="D13" s="8"/>
      <c r="E13" s="6"/>
      <c r="F13" s="6"/>
      <c r="G13" s="9">
        <f>SUM(G15:G23)</f>
        <v>0</v>
      </c>
      <c r="H13" s="6"/>
    </row>
    <row r="14" spans="2:8">
      <c r="B14" s="42" t="s">
        <v>0</v>
      </c>
      <c r="C14" s="43"/>
      <c r="D14" s="10" t="s">
        <v>1</v>
      </c>
      <c r="E14" s="42" t="s">
        <v>2</v>
      </c>
      <c r="F14" s="42"/>
      <c r="G14" s="10" t="s">
        <v>3</v>
      </c>
      <c r="H14" s="11" t="s">
        <v>4</v>
      </c>
    </row>
    <row r="15" spans="2:8" ht="27" customHeight="1">
      <c r="B15" s="12" t="s">
        <v>5</v>
      </c>
      <c r="C15" s="24" t="s">
        <v>25</v>
      </c>
      <c r="D15" s="25"/>
      <c r="E15" s="34"/>
      <c r="F15" s="35"/>
      <c r="G15" s="31"/>
      <c r="H15" s="24" t="s">
        <v>64</v>
      </c>
    </row>
    <row r="16" spans="2:8" ht="13.5" customHeight="1">
      <c r="B16" s="44" t="s">
        <v>7</v>
      </c>
      <c r="C16" s="24" t="s">
        <v>11</v>
      </c>
      <c r="D16" s="32"/>
      <c r="E16" s="14"/>
      <c r="F16" s="15" t="s">
        <v>6</v>
      </c>
      <c r="G16" s="30">
        <f t="shared" ref="G16:G21" si="0">D16*E16</f>
        <v>0</v>
      </c>
      <c r="H16" s="16" t="s">
        <v>65</v>
      </c>
    </row>
    <row r="17" spans="2:8" ht="13.5" customHeight="1">
      <c r="B17" s="46"/>
      <c r="C17" s="24" t="s">
        <v>26</v>
      </c>
      <c r="D17" s="13">
        <f>D16*1.2</f>
        <v>0</v>
      </c>
      <c r="E17" s="14"/>
      <c r="F17" s="15" t="s">
        <v>6</v>
      </c>
      <c r="G17" s="30">
        <f t="shared" si="0"/>
        <v>0</v>
      </c>
      <c r="H17" s="16" t="s">
        <v>27</v>
      </c>
    </row>
    <row r="18" spans="2:8">
      <c r="B18" s="12" t="s">
        <v>8</v>
      </c>
      <c r="C18" s="16" t="s">
        <v>28</v>
      </c>
      <c r="D18" s="13">
        <v>50000</v>
      </c>
      <c r="E18" s="14"/>
      <c r="F18" s="15" t="s">
        <v>29</v>
      </c>
      <c r="G18" s="30">
        <f t="shared" si="0"/>
        <v>0</v>
      </c>
      <c r="H18" s="18" t="s">
        <v>13</v>
      </c>
    </row>
    <row r="19" spans="2:8">
      <c r="B19" s="44" t="s">
        <v>9</v>
      </c>
      <c r="C19" s="47" t="s">
        <v>30</v>
      </c>
      <c r="D19" s="13">
        <v>200000</v>
      </c>
      <c r="E19" s="14"/>
      <c r="F19" s="15" t="s">
        <v>22</v>
      </c>
      <c r="G19" s="30">
        <f t="shared" si="0"/>
        <v>0</v>
      </c>
      <c r="H19" s="24" t="s">
        <v>33</v>
      </c>
    </row>
    <row r="20" spans="2:8" ht="13.5" customHeight="1">
      <c r="B20" s="45"/>
      <c r="C20" s="47"/>
      <c r="D20" s="13">
        <v>50000</v>
      </c>
      <c r="E20" s="14"/>
      <c r="F20" s="15" t="s">
        <v>22</v>
      </c>
      <c r="G20" s="30">
        <f t="shared" si="0"/>
        <v>0</v>
      </c>
      <c r="H20" s="24" t="s">
        <v>31</v>
      </c>
    </row>
    <row r="21" spans="2:8">
      <c r="B21" s="46"/>
      <c r="C21" s="47"/>
      <c r="D21" s="13">
        <v>20000</v>
      </c>
      <c r="E21" s="14"/>
      <c r="F21" s="15" t="s">
        <v>22</v>
      </c>
      <c r="G21" s="30">
        <f t="shared" si="0"/>
        <v>0</v>
      </c>
      <c r="H21" s="24" t="s">
        <v>32</v>
      </c>
    </row>
    <row r="22" spans="2:8">
      <c r="B22" s="12" t="s">
        <v>10</v>
      </c>
      <c r="C22" s="16" t="s">
        <v>14</v>
      </c>
      <c r="D22" s="26"/>
      <c r="E22" s="34"/>
      <c r="F22" s="35"/>
      <c r="G22" s="30">
        <f>SUM(G15:G21)*0.2</f>
        <v>0</v>
      </c>
      <c r="H22" s="16" t="s">
        <v>23</v>
      </c>
    </row>
    <row r="23" spans="2:8">
      <c r="B23" s="12" t="s">
        <v>12</v>
      </c>
      <c r="C23" s="16" t="s">
        <v>15</v>
      </c>
      <c r="D23" s="26"/>
      <c r="E23" s="34"/>
      <c r="F23" s="35"/>
      <c r="G23" s="30">
        <f>SUM(G15:G22)*0.3</f>
        <v>0</v>
      </c>
      <c r="H23" s="16" t="s">
        <v>24</v>
      </c>
    </row>
    <row r="24" spans="2:8">
      <c r="B24" s="19"/>
      <c r="C24" s="19"/>
      <c r="H24" s="20"/>
    </row>
    <row r="25" spans="2:8">
      <c r="B25" s="49" t="s">
        <v>52</v>
      </c>
      <c r="C25" s="49"/>
      <c r="D25" s="7"/>
      <c r="E25" s="7"/>
      <c r="F25" s="7"/>
      <c r="G25" s="21">
        <f>SUM(G27:G36)</f>
        <v>0</v>
      </c>
      <c r="H25" s="6"/>
    </row>
    <row r="26" spans="2:8">
      <c r="B26" s="42" t="s">
        <v>0</v>
      </c>
      <c r="C26" s="43"/>
      <c r="D26" s="10" t="s">
        <v>1</v>
      </c>
      <c r="E26" s="42" t="s">
        <v>2</v>
      </c>
      <c r="F26" s="42"/>
      <c r="G26" s="10" t="s">
        <v>3</v>
      </c>
      <c r="H26" s="11" t="s">
        <v>4</v>
      </c>
    </row>
    <row r="27" spans="2:8">
      <c r="B27" s="37" t="s">
        <v>5</v>
      </c>
      <c r="C27" s="22" t="s">
        <v>16</v>
      </c>
      <c r="D27" s="32"/>
      <c r="E27" s="14"/>
      <c r="F27" s="15" t="s">
        <v>6</v>
      </c>
      <c r="G27" s="30">
        <f>D27*E27</f>
        <v>0</v>
      </c>
      <c r="H27" s="16" t="s">
        <v>38</v>
      </c>
    </row>
    <row r="28" spans="2:8">
      <c r="B28" s="38"/>
      <c r="C28" s="22" t="s">
        <v>17</v>
      </c>
      <c r="D28" s="13">
        <f>D27*1.2</f>
        <v>0</v>
      </c>
      <c r="E28" s="14"/>
      <c r="F28" s="15" t="s">
        <v>6</v>
      </c>
      <c r="G28" s="30">
        <f t="shared" ref="G28:G31" si="1">D28*E28</f>
        <v>0</v>
      </c>
      <c r="H28" s="16" t="s">
        <v>34</v>
      </c>
    </row>
    <row r="29" spans="2:8">
      <c r="B29" s="17" t="s">
        <v>7</v>
      </c>
      <c r="C29" s="22" t="s">
        <v>18</v>
      </c>
      <c r="D29" s="13">
        <v>50000</v>
      </c>
      <c r="E29" s="14"/>
      <c r="F29" s="15" t="s">
        <v>6</v>
      </c>
      <c r="G29" s="30">
        <f t="shared" si="1"/>
        <v>0</v>
      </c>
      <c r="H29" s="16" t="s">
        <v>19</v>
      </c>
    </row>
    <row r="30" spans="2:8">
      <c r="B30" s="37" t="s">
        <v>35</v>
      </c>
      <c r="C30" s="22" t="s">
        <v>36</v>
      </c>
      <c r="D30" s="32"/>
      <c r="E30" s="14"/>
      <c r="F30" s="15" t="s">
        <v>6</v>
      </c>
      <c r="G30" s="30">
        <f t="shared" si="1"/>
        <v>0</v>
      </c>
      <c r="H30" s="16" t="s">
        <v>38</v>
      </c>
    </row>
    <row r="31" spans="2:8">
      <c r="B31" s="38"/>
      <c r="C31" s="22" t="s">
        <v>37</v>
      </c>
      <c r="D31" s="13">
        <f>D30*1.2</f>
        <v>0</v>
      </c>
      <c r="E31" s="14"/>
      <c r="F31" s="15" t="s">
        <v>6</v>
      </c>
      <c r="G31" s="30">
        <f t="shared" si="1"/>
        <v>0</v>
      </c>
      <c r="H31" s="16" t="s">
        <v>34</v>
      </c>
    </row>
    <row r="32" spans="2:8">
      <c r="B32" s="17" t="s">
        <v>39</v>
      </c>
      <c r="C32" s="22" t="s">
        <v>40</v>
      </c>
      <c r="D32" s="13">
        <v>100000</v>
      </c>
      <c r="E32" s="14"/>
      <c r="F32" s="15" t="s">
        <v>50</v>
      </c>
      <c r="G32" s="30">
        <f>D32*E32</f>
        <v>0</v>
      </c>
      <c r="H32" s="16" t="s">
        <v>41</v>
      </c>
    </row>
    <row r="33" spans="2:8">
      <c r="B33" s="17" t="s">
        <v>43</v>
      </c>
      <c r="C33" s="22" t="s">
        <v>42</v>
      </c>
      <c r="D33" s="13">
        <v>50000</v>
      </c>
      <c r="E33" s="14"/>
      <c r="F33" s="15" t="s">
        <v>50</v>
      </c>
      <c r="G33" s="30">
        <f>D33*E33</f>
        <v>0</v>
      </c>
      <c r="H33" s="16" t="s">
        <v>47</v>
      </c>
    </row>
    <row r="34" spans="2:8">
      <c r="B34" s="17" t="s">
        <v>44</v>
      </c>
      <c r="C34" s="22" t="s">
        <v>49</v>
      </c>
      <c r="D34" s="13">
        <v>50000</v>
      </c>
      <c r="E34" s="14"/>
      <c r="F34" s="15" t="s">
        <v>51</v>
      </c>
      <c r="G34" s="30">
        <f>D34*E34</f>
        <v>0</v>
      </c>
      <c r="H34" s="16" t="s">
        <v>48</v>
      </c>
    </row>
    <row r="35" spans="2:8">
      <c r="B35" s="17" t="s">
        <v>45</v>
      </c>
      <c r="C35" s="22" t="s">
        <v>14</v>
      </c>
      <c r="D35" s="26"/>
      <c r="E35" s="39"/>
      <c r="F35" s="40"/>
      <c r="G35" s="30">
        <f>SUM(G27:G34)*0.2</f>
        <v>0</v>
      </c>
      <c r="H35" s="18" t="s">
        <v>20</v>
      </c>
    </row>
    <row r="36" spans="2:8">
      <c r="B36" s="17" t="s">
        <v>46</v>
      </c>
      <c r="C36" s="22" t="s">
        <v>15</v>
      </c>
      <c r="D36" s="26"/>
      <c r="E36" s="34"/>
      <c r="F36" s="35"/>
      <c r="G36" s="30">
        <f>SUM(G27:G35)*0.3</f>
        <v>0</v>
      </c>
      <c r="H36" s="18" t="s">
        <v>21</v>
      </c>
    </row>
    <row r="39" spans="2:8">
      <c r="G39" s="5" t="s">
        <v>56</v>
      </c>
      <c r="H39" s="29">
        <f>SUM(G13+G25)</f>
        <v>0</v>
      </c>
    </row>
    <row r="40" spans="2:8">
      <c r="G40" s="5" t="s">
        <v>57</v>
      </c>
      <c r="H40" s="29">
        <f>H39*0.1</f>
        <v>0</v>
      </c>
    </row>
    <row r="41" spans="2:8">
      <c r="G41" s="5" t="s">
        <v>58</v>
      </c>
      <c r="H41" s="29">
        <f>SUM(H39:H40)</f>
        <v>0</v>
      </c>
    </row>
  </sheetData>
  <mergeCells count="27">
    <mergeCell ref="B13:C13"/>
    <mergeCell ref="B25:C25"/>
    <mergeCell ref="B26:C26"/>
    <mergeCell ref="E26:F26"/>
    <mergeCell ref="B16:B17"/>
    <mergeCell ref="B27:B28"/>
    <mergeCell ref="B30:B31"/>
    <mergeCell ref="E35:F35"/>
    <mergeCell ref="E36:F36"/>
    <mergeCell ref="B2:H2"/>
    <mergeCell ref="B14:C14"/>
    <mergeCell ref="E14:F14"/>
    <mergeCell ref="E22:F22"/>
    <mergeCell ref="E23:F23"/>
    <mergeCell ref="B19:B21"/>
    <mergeCell ref="C19:C21"/>
    <mergeCell ref="B5:C5"/>
    <mergeCell ref="B6:C6"/>
    <mergeCell ref="B7:C7"/>
    <mergeCell ref="B9:C9"/>
    <mergeCell ref="B10:C10"/>
    <mergeCell ref="D5:H5"/>
    <mergeCell ref="D6:H6"/>
    <mergeCell ref="D7:H7"/>
    <mergeCell ref="D9:H9"/>
    <mergeCell ref="E15:F15"/>
    <mergeCell ref="D10:H10"/>
  </mergeCells>
  <phoneticPr fontId="1"/>
  <pageMargins left="0.11811023622047245" right="0.11811023622047245" top="0.15748031496062992" bottom="0.15748031496062992" header="0.11811023622047245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41"/>
  <sheetViews>
    <sheetView topLeftCell="B1" zoomScaleNormal="100" workbookViewId="0">
      <selection activeCell="H19" sqref="H19"/>
    </sheetView>
  </sheetViews>
  <sheetFormatPr defaultRowHeight="13.5"/>
  <cols>
    <col min="2" max="2" width="3.625" style="1" customWidth="1"/>
    <col min="3" max="3" width="32.25" style="1" customWidth="1"/>
    <col min="4" max="4" width="13.125" style="3" customWidth="1"/>
    <col min="5" max="5" width="6.125" customWidth="1"/>
    <col min="6" max="6" width="6.375" customWidth="1"/>
    <col min="7" max="7" width="15.875" style="3" customWidth="1"/>
    <col min="8" max="8" width="45.625" customWidth="1"/>
  </cols>
  <sheetData>
    <row r="1" spans="2:8">
      <c r="H1" s="23" t="s">
        <v>67</v>
      </c>
    </row>
    <row r="2" spans="2:8" ht="21">
      <c r="B2" s="41" t="s">
        <v>68</v>
      </c>
      <c r="C2" s="41"/>
      <c r="D2" s="41"/>
      <c r="E2" s="41"/>
      <c r="F2" s="41"/>
      <c r="G2" s="41"/>
      <c r="H2" s="41"/>
    </row>
    <row r="5" spans="2:8" ht="14.25">
      <c r="B5" s="48" t="s">
        <v>53</v>
      </c>
      <c r="C5" s="48"/>
      <c r="D5" s="33"/>
      <c r="E5" s="33"/>
      <c r="F5" s="33"/>
      <c r="G5" s="33"/>
      <c r="H5" s="33"/>
    </row>
    <row r="6" spans="2:8" ht="14.25">
      <c r="B6" s="48" t="s">
        <v>54</v>
      </c>
      <c r="C6" s="48"/>
      <c r="D6" s="33"/>
      <c r="E6" s="33"/>
      <c r="F6" s="33"/>
      <c r="G6" s="33"/>
      <c r="H6" s="33"/>
    </row>
    <row r="7" spans="2:8" ht="14.25">
      <c r="B7" s="48" t="s">
        <v>55</v>
      </c>
      <c r="C7" s="48"/>
      <c r="D7" s="33"/>
      <c r="E7" s="33"/>
      <c r="F7" s="33"/>
      <c r="G7" s="33"/>
      <c r="H7" s="33"/>
    </row>
    <row r="8" spans="2:8" ht="14.25">
      <c r="B8" s="27"/>
      <c r="C8" s="27"/>
      <c r="D8" s="28"/>
      <c r="E8" s="27"/>
      <c r="F8" s="27"/>
      <c r="G8" s="28"/>
      <c r="H8" s="27"/>
    </row>
    <row r="9" spans="2:8" ht="14.25">
      <c r="B9" s="48" t="s">
        <v>71</v>
      </c>
      <c r="C9" s="48"/>
      <c r="D9" s="33" t="s">
        <v>62</v>
      </c>
      <c r="E9" s="33"/>
      <c r="F9" s="33"/>
      <c r="G9" s="33"/>
      <c r="H9" s="33"/>
    </row>
    <row r="10" spans="2:8" ht="14.25">
      <c r="B10" s="48" t="s">
        <v>70</v>
      </c>
      <c r="C10" s="48"/>
      <c r="D10" s="36">
        <v>45381</v>
      </c>
      <c r="E10" s="36"/>
      <c r="F10" s="36"/>
      <c r="G10" s="36"/>
      <c r="H10" s="36"/>
    </row>
    <row r="12" spans="2:8">
      <c r="B12" s="4"/>
      <c r="C12" s="4"/>
      <c r="H12" s="2"/>
    </row>
    <row r="13" spans="2:8">
      <c r="B13" s="49" t="s">
        <v>61</v>
      </c>
      <c r="C13" s="49"/>
      <c r="D13" s="8"/>
      <c r="E13" s="6"/>
      <c r="F13" s="6"/>
      <c r="G13" s="9">
        <f>SUM(G15:G23)</f>
        <v>2870400</v>
      </c>
      <c r="H13" s="6"/>
    </row>
    <row r="14" spans="2:8">
      <c r="B14" s="42" t="s">
        <v>0</v>
      </c>
      <c r="C14" s="43"/>
      <c r="D14" s="10" t="s">
        <v>1</v>
      </c>
      <c r="E14" s="42" t="s">
        <v>2</v>
      </c>
      <c r="F14" s="42"/>
      <c r="G14" s="10" t="s">
        <v>3</v>
      </c>
      <c r="H14" s="11" t="s">
        <v>4</v>
      </c>
    </row>
    <row r="15" spans="2:8" ht="27" customHeight="1">
      <c r="B15" s="12" t="s">
        <v>5</v>
      </c>
      <c r="C15" s="24" t="s">
        <v>25</v>
      </c>
      <c r="D15" s="25"/>
      <c r="E15" s="34"/>
      <c r="F15" s="35"/>
      <c r="G15" s="31">
        <v>250000</v>
      </c>
      <c r="H15" s="24" t="s">
        <v>63</v>
      </c>
    </row>
    <row r="16" spans="2:8" ht="13.5" customHeight="1">
      <c r="B16" s="44" t="s">
        <v>7</v>
      </c>
      <c r="C16" s="24" t="s">
        <v>11</v>
      </c>
      <c r="D16" s="32">
        <v>100000</v>
      </c>
      <c r="E16" s="14">
        <v>1</v>
      </c>
      <c r="F16" s="15" t="s">
        <v>6</v>
      </c>
      <c r="G16" s="30">
        <f t="shared" ref="G16:G21" si="0">D16*E16</f>
        <v>100000</v>
      </c>
      <c r="H16" s="16" t="s">
        <v>66</v>
      </c>
    </row>
    <row r="17" spans="2:8" ht="13.5" customHeight="1">
      <c r="B17" s="46"/>
      <c r="C17" s="24" t="s">
        <v>26</v>
      </c>
      <c r="D17" s="13">
        <f>D16*1.2</f>
        <v>120000</v>
      </c>
      <c r="E17" s="14">
        <v>1</v>
      </c>
      <c r="F17" s="15" t="s">
        <v>6</v>
      </c>
      <c r="G17" s="30">
        <f t="shared" si="0"/>
        <v>120000</v>
      </c>
      <c r="H17" s="16" t="s">
        <v>27</v>
      </c>
    </row>
    <row r="18" spans="2:8">
      <c r="B18" s="12" t="s">
        <v>8</v>
      </c>
      <c r="C18" s="16" t="s">
        <v>28</v>
      </c>
      <c r="D18" s="13">
        <v>50000</v>
      </c>
      <c r="E18" s="14">
        <v>12</v>
      </c>
      <c r="F18" s="15" t="s">
        <v>29</v>
      </c>
      <c r="G18" s="30">
        <f t="shared" si="0"/>
        <v>600000</v>
      </c>
      <c r="H18" s="18" t="s">
        <v>13</v>
      </c>
    </row>
    <row r="19" spans="2:8">
      <c r="B19" s="44" t="s">
        <v>9</v>
      </c>
      <c r="C19" s="47" t="s">
        <v>30</v>
      </c>
      <c r="D19" s="13">
        <v>200000</v>
      </c>
      <c r="E19" s="14">
        <v>1</v>
      </c>
      <c r="F19" s="15" t="s">
        <v>22</v>
      </c>
      <c r="G19" s="30">
        <f t="shared" si="0"/>
        <v>200000</v>
      </c>
      <c r="H19" s="24" t="s">
        <v>33</v>
      </c>
    </row>
    <row r="20" spans="2:8" ht="13.5" customHeight="1">
      <c r="B20" s="45"/>
      <c r="C20" s="47"/>
      <c r="D20" s="13">
        <v>50000</v>
      </c>
      <c r="E20" s="14">
        <v>11</v>
      </c>
      <c r="F20" s="15" t="s">
        <v>22</v>
      </c>
      <c r="G20" s="30">
        <f t="shared" si="0"/>
        <v>550000</v>
      </c>
      <c r="H20" s="24" t="s">
        <v>31</v>
      </c>
    </row>
    <row r="21" spans="2:8">
      <c r="B21" s="46"/>
      <c r="C21" s="47"/>
      <c r="D21" s="13">
        <v>20000</v>
      </c>
      <c r="E21" s="14">
        <v>1</v>
      </c>
      <c r="F21" s="15" t="s">
        <v>22</v>
      </c>
      <c r="G21" s="30">
        <f t="shared" si="0"/>
        <v>20000</v>
      </c>
      <c r="H21" s="24" t="s">
        <v>32</v>
      </c>
    </row>
    <row r="22" spans="2:8">
      <c r="B22" s="12" t="s">
        <v>10</v>
      </c>
      <c r="C22" s="16" t="s">
        <v>14</v>
      </c>
      <c r="D22" s="26"/>
      <c r="E22" s="34"/>
      <c r="F22" s="35"/>
      <c r="G22" s="30">
        <f>SUM(G15:G21)*0.2</f>
        <v>368000</v>
      </c>
      <c r="H22" s="16" t="s">
        <v>23</v>
      </c>
    </row>
    <row r="23" spans="2:8">
      <c r="B23" s="12" t="s">
        <v>12</v>
      </c>
      <c r="C23" s="16" t="s">
        <v>15</v>
      </c>
      <c r="D23" s="26"/>
      <c r="E23" s="34"/>
      <c r="F23" s="35"/>
      <c r="G23" s="30">
        <f>SUM(G15:G22)*0.3</f>
        <v>662400</v>
      </c>
      <c r="H23" s="16" t="s">
        <v>24</v>
      </c>
    </row>
    <row r="24" spans="2:8">
      <c r="B24" s="19"/>
      <c r="C24" s="19"/>
      <c r="H24" s="20"/>
    </row>
    <row r="25" spans="2:8">
      <c r="B25" s="49" t="s">
        <v>52</v>
      </c>
      <c r="C25" s="49"/>
      <c r="D25" s="7"/>
      <c r="E25" s="7"/>
      <c r="F25" s="7"/>
      <c r="G25" s="21">
        <f>SUM(G27:G36)</f>
        <v>1076400</v>
      </c>
      <c r="H25" s="6"/>
    </row>
    <row r="26" spans="2:8">
      <c r="B26" s="42" t="s">
        <v>0</v>
      </c>
      <c r="C26" s="43"/>
      <c r="D26" s="10" t="s">
        <v>1</v>
      </c>
      <c r="E26" s="42" t="s">
        <v>2</v>
      </c>
      <c r="F26" s="42"/>
      <c r="G26" s="10" t="s">
        <v>3</v>
      </c>
      <c r="H26" s="11" t="s">
        <v>4</v>
      </c>
    </row>
    <row r="27" spans="2:8">
      <c r="B27" s="37" t="s">
        <v>5</v>
      </c>
      <c r="C27" s="22" t="s">
        <v>16</v>
      </c>
      <c r="D27" s="32">
        <v>100000</v>
      </c>
      <c r="E27" s="14">
        <v>1</v>
      </c>
      <c r="F27" s="15" t="s">
        <v>6</v>
      </c>
      <c r="G27" s="30">
        <f t="shared" ref="G27:G34" si="1">D27*E27</f>
        <v>100000</v>
      </c>
      <c r="H27" s="16" t="s">
        <v>38</v>
      </c>
    </row>
    <row r="28" spans="2:8">
      <c r="B28" s="38"/>
      <c r="C28" s="22" t="s">
        <v>17</v>
      </c>
      <c r="D28" s="13">
        <f>D27*1.2</f>
        <v>120000</v>
      </c>
      <c r="E28" s="14">
        <v>1</v>
      </c>
      <c r="F28" s="15" t="s">
        <v>6</v>
      </c>
      <c r="G28" s="30">
        <f t="shared" si="1"/>
        <v>120000</v>
      </c>
      <c r="H28" s="16" t="s">
        <v>34</v>
      </c>
    </row>
    <row r="29" spans="2:8">
      <c r="B29" s="17" t="s">
        <v>7</v>
      </c>
      <c r="C29" s="22" t="s">
        <v>18</v>
      </c>
      <c r="D29" s="13">
        <v>50000</v>
      </c>
      <c r="E29" s="14">
        <v>1</v>
      </c>
      <c r="F29" s="15" t="s">
        <v>6</v>
      </c>
      <c r="G29" s="30">
        <f t="shared" si="1"/>
        <v>50000</v>
      </c>
      <c r="H29" s="16" t="s">
        <v>19</v>
      </c>
    </row>
    <row r="30" spans="2:8">
      <c r="B30" s="37" t="s">
        <v>8</v>
      </c>
      <c r="C30" s="22" t="s">
        <v>36</v>
      </c>
      <c r="D30" s="32">
        <v>100000</v>
      </c>
      <c r="E30" s="14">
        <v>1</v>
      </c>
      <c r="F30" s="15" t="s">
        <v>6</v>
      </c>
      <c r="G30" s="30">
        <f t="shared" si="1"/>
        <v>100000</v>
      </c>
      <c r="H30" s="16" t="s">
        <v>38</v>
      </c>
    </row>
    <row r="31" spans="2:8">
      <c r="B31" s="38"/>
      <c r="C31" s="22" t="s">
        <v>37</v>
      </c>
      <c r="D31" s="13">
        <f>D30*1.2</f>
        <v>120000</v>
      </c>
      <c r="E31" s="14">
        <v>1</v>
      </c>
      <c r="F31" s="15" t="s">
        <v>6</v>
      </c>
      <c r="G31" s="30">
        <f t="shared" si="1"/>
        <v>120000</v>
      </c>
      <c r="H31" s="16" t="s">
        <v>34</v>
      </c>
    </row>
    <row r="32" spans="2:8">
      <c r="B32" s="17" t="s">
        <v>9</v>
      </c>
      <c r="C32" s="22" t="s">
        <v>40</v>
      </c>
      <c r="D32" s="13">
        <v>100000</v>
      </c>
      <c r="E32" s="14">
        <v>1</v>
      </c>
      <c r="F32" s="15" t="s">
        <v>22</v>
      </c>
      <c r="G32" s="30">
        <f t="shared" si="1"/>
        <v>100000</v>
      </c>
      <c r="H32" s="16" t="s">
        <v>41</v>
      </c>
    </row>
    <row r="33" spans="2:8">
      <c r="B33" s="17" t="s">
        <v>10</v>
      </c>
      <c r="C33" s="22" t="s">
        <v>42</v>
      </c>
      <c r="D33" s="13">
        <v>50000</v>
      </c>
      <c r="E33" s="14">
        <v>1</v>
      </c>
      <c r="F33" s="15" t="s">
        <v>22</v>
      </c>
      <c r="G33" s="30">
        <f t="shared" si="1"/>
        <v>50000</v>
      </c>
      <c r="H33" s="16" t="s">
        <v>47</v>
      </c>
    </row>
    <row r="34" spans="2:8">
      <c r="B34" s="17" t="s">
        <v>12</v>
      </c>
      <c r="C34" s="22" t="s">
        <v>49</v>
      </c>
      <c r="D34" s="13">
        <v>50000</v>
      </c>
      <c r="E34" s="14">
        <v>1</v>
      </c>
      <c r="F34" s="15" t="s">
        <v>29</v>
      </c>
      <c r="G34" s="30">
        <f t="shared" si="1"/>
        <v>50000</v>
      </c>
      <c r="H34" s="16" t="s">
        <v>48</v>
      </c>
    </row>
    <row r="35" spans="2:8">
      <c r="B35" s="17" t="s">
        <v>45</v>
      </c>
      <c r="C35" s="22" t="s">
        <v>14</v>
      </c>
      <c r="D35" s="26"/>
      <c r="E35" s="39"/>
      <c r="F35" s="40"/>
      <c r="G35" s="30">
        <f>SUM(G27:G34)*0.2</f>
        <v>138000</v>
      </c>
      <c r="H35" s="18" t="s">
        <v>20</v>
      </c>
    </row>
    <row r="36" spans="2:8">
      <c r="B36" s="17" t="s">
        <v>46</v>
      </c>
      <c r="C36" s="22" t="s">
        <v>15</v>
      </c>
      <c r="D36" s="26"/>
      <c r="E36" s="34"/>
      <c r="F36" s="35"/>
      <c r="G36" s="30">
        <f>SUM(G27:G35)*0.3</f>
        <v>248400</v>
      </c>
      <c r="H36" s="18" t="s">
        <v>21</v>
      </c>
    </row>
    <row r="39" spans="2:8">
      <c r="G39" s="5" t="s">
        <v>56</v>
      </c>
      <c r="H39" s="29">
        <f>SUM(G13+G25)</f>
        <v>3946800</v>
      </c>
    </row>
    <row r="40" spans="2:8">
      <c r="G40" s="5" t="s">
        <v>57</v>
      </c>
      <c r="H40" s="29">
        <f>H39*0.1</f>
        <v>394680</v>
      </c>
    </row>
    <row r="41" spans="2:8">
      <c r="G41" s="5" t="s">
        <v>58</v>
      </c>
      <c r="H41" s="29">
        <f>SUM(H39:H40)</f>
        <v>4341480</v>
      </c>
    </row>
  </sheetData>
  <mergeCells count="27">
    <mergeCell ref="E36:F36"/>
    <mergeCell ref="B25:C25"/>
    <mergeCell ref="B26:C26"/>
    <mergeCell ref="E26:F26"/>
    <mergeCell ref="B27:B28"/>
    <mergeCell ref="B30:B31"/>
    <mergeCell ref="E35:F35"/>
    <mergeCell ref="E23:F23"/>
    <mergeCell ref="B9:C9"/>
    <mergeCell ref="D9:H9"/>
    <mergeCell ref="B10:C10"/>
    <mergeCell ref="D10:H10"/>
    <mergeCell ref="B13:C13"/>
    <mergeCell ref="B14:C14"/>
    <mergeCell ref="E14:F14"/>
    <mergeCell ref="E15:F15"/>
    <mergeCell ref="B16:B17"/>
    <mergeCell ref="B19:B21"/>
    <mergeCell ref="C19:C21"/>
    <mergeCell ref="E22:F22"/>
    <mergeCell ref="B7:C7"/>
    <mergeCell ref="D7:H7"/>
    <mergeCell ref="B2:H2"/>
    <mergeCell ref="B5:C5"/>
    <mergeCell ref="D5:H5"/>
    <mergeCell ref="B6:C6"/>
    <mergeCell ref="D6:H6"/>
  </mergeCells>
  <phoneticPr fontId="1"/>
  <pageMargins left="0.11811023622047245" right="0.11811023622047245" top="0.15748031496062992" bottom="0.15748031496062992" header="0.11811023622047245" footer="0.11811023622047245"/>
  <pageSetup paperSize="9" scale="6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受託研究費用算定表</vt:lpstr>
      <vt:lpstr>受託研究費用算定表 (記載例)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市立函館CRC館脇</dc:creator>
  <cp:lastModifiedBy>市立函館</cp:lastModifiedBy>
  <cp:lastPrinted>2024-01-29T07:19:59Z</cp:lastPrinted>
  <dcterms:created xsi:type="dcterms:W3CDTF">2023-10-24T07:41:55Z</dcterms:created>
  <dcterms:modified xsi:type="dcterms:W3CDTF">2024-01-29T07:29:16Z</dcterms:modified>
</cp:coreProperties>
</file>